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file\ファイル共有\下水道課\05下水道管理係\0501MP・経営戦略・経営比較分析\02経営比較分析表\R05年度決算\250129公営企業に係る経営比較分析表（令和5年度決算）の分析等について（0203〆）\回答\"/>
    </mc:Choice>
  </mc:AlternateContent>
  <xr:revisionPtr revIDLastSave="0" documentId="13_ncr:1_{3D9303DE-250A-4A89-9F3B-458D2F614141}" xr6:coauthVersionLast="47" xr6:coauthVersionMax="47" xr10:uidLastSave="{00000000-0000-0000-0000-000000000000}"/>
  <workbookProtection workbookAlgorithmName="SHA-512" workbookHashValue="wKmTMoYyNFJQ2gi1aeba4HV+ZBh7gn7AlPxeWEzIfiyRu/Q3ZiKatT/qi4uKSTgElv4zL9uSPPOgRQ995MppLA==" workbookSaltValue="RcSjZ902mOeVmCeReE5/q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G85" i="4"/>
  <c r="F85" i="4"/>
  <c r="E85" i="4"/>
  <c r="AT10" i="4"/>
  <c r="AL10" i="4"/>
  <c r="I10" i="4"/>
  <c r="AL8" i="4"/>
  <c r="P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<sst xmlns="http://schemas.openxmlformats.org/spreadsheetml/2006/main" count="231" uniqueCount="115">
  <si>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</si>
  <si>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</si>
  <si>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</si>
  <si>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</si>
  <si>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</si>
  <si>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</si>
  <si>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</si>
  <si>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</si>
  <si>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</si>
  <si>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</si>
  <si>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</si>
  <si>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</si>
  <si>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</si>
  <si>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</si>
  <si>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</si>
  <si>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</si>
  <si>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</si>
  <si>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</si>
  <si>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</si>
  <si>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</si>
  <si>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</si>
  <si>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</si>
  <si>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</si>
  <si>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</si>
  <si>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</si>
  <si>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</si>
  <si>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</si>
  <si>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</si>
  <si>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</si>
  <si>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</si>
  <si>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</si>
  <si>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</si>
  <si>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</si>
  <si>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</si>
  <si>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</si>
  <si>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</si>
  <si>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</si>
  <si>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</si>
  <si>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</si>
  <si>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</si>
  <si>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</si>
  <si>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</si>
  <si>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</si>
  <si>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</si>
  <si>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</si>
  <si>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</si>
  <si>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</si>
  <si>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</si>
  <si>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</si>
  <si>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</si>
  <si>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</si>
  <si>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</si>
  <si>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</si>
  <si>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</si>
  <si>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</si>
  <si>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</si>
  <si>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</si>
  <si>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</si>
  <si>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</si>
  <si>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</si>
  <si>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</si>
  <si>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</si>
  <si>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</si>
  <si>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</si>
  <si>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</si>
  <si>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</si>
  <si>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</si>
  <si>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</si>
  <si>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</si>
  <si>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</si>
  <si>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</si>
  <si>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</si>
  <si>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</si>
  <si>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</si>
  <si>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</si>
  <si>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</si>
  <si>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</si>
  <si>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</si>
  <si>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</si>
  <si>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</si>
  <si>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</si>
  <si>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</si>
  <si>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</si>
  <si>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</si>
  <si>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</si>
  <si>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</si>
  <si>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</si>
  <si>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</si>
  <si>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</si>
  <si>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</si>
  <si>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</si>
  <si>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</si>
  <si>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</si>
  <si>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</si>
  <si>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</si>
  <si>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</si>
  <si>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古賀市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</si>
  <si>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</si>
  <si>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</si>
  <si>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</si>
  <si>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</si>
  <si>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</si>
  <si>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</si>
  <si>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</si>
  <si>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</si>
  <si>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</si>
  <si>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</si>
  <si>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</si>
  <si>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</si>
  <si>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</si>
  <si>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</si>
  <si>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</si>
  <si>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は類似団体平均値を下回っているものの、100％を上回っている。しかし、これは一般会計から基準外の繰入金を受け入れたことによるものであり、引き続き経営改善に向けた取組が必要である。②累積欠損金比率は、一般会計から基準外の繰入金を受け入れたことによりゼロとなった。③流動比率は類似団体平均値より高く、一般会計から基準外の繰入金を受け入れたことにより、100％を大きく上回った。④企業債残高対事業規模比率は、一般会計からの負担金を見直したことにより、増加した。⑤経費回収率及び⑥汚水処理原価から、適正な使用料収入の確保と汚水処理費の削減に努める必要があることがわかる。しかし、農業集落排水事業の使用料を公共下水道事業の使用料にあわせるという施策が使用料により汚水処理費を賄えていない要因の一つとなっており、この施策により不足している汚水処理費については一般会計からの基準外の繰入金で賄っている。⑦施設利用率は横ばいだが、令和5年度は類似団体平均値を上回った。しかしながら、まだ処理区域の拡大と接続率の増加に十分に対応できる状況である。⑧水洗化率は、類似団体平均値を上回ったが、公共用水域の水質保全や使用料収入確保の観点から、更なる向上を目指す。
以上の各指標の分析を踏まえ、効率的で健全な経営に向け企業努力を続けていく必要がある。</t>
    <rPh sb="16" eb="18">
      <t>シタマワ</t>
    </rPh>
    <rPh sb="31" eb="33">
      <t>ウワマワ</t>
    </rPh>
    <rPh sb="208" eb="212">
      <t>イッパンカイケイ</t>
    </rPh>
    <rPh sb="219" eb="221">
      <t>ミナオ</t>
    </rPh>
    <rPh sb="229" eb="231">
      <t>ゾウカ</t>
    </rPh>
    <rPh sb="240" eb="241">
      <t>オヨ</t>
    </rPh>
    <rPh sb="324" eb="326">
      <t>シサク</t>
    </rPh>
    <rPh sb="327" eb="330">
      <t>シヨウリョウ</t>
    </rPh>
    <rPh sb="333" eb="335">
      <t>オスイ</t>
    </rPh>
    <rPh sb="335" eb="337">
      <t>ショリ</t>
    </rPh>
    <rPh sb="337" eb="338">
      <t>ヒ</t>
    </rPh>
    <rPh sb="339" eb="340">
      <t>マカナ</t>
    </rPh>
    <rPh sb="345" eb="347">
      <t>ヨウイン</t>
    </rPh>
    <rPh sb="348" eb="349">
      <t>ヒト</t>
    </rPh>
    <rPh sb="414" eb="416">
      <t>レイワ</t>
    </rPh>
    <rPh sb="417" eb="419">
      <t>ネンド</t>
    </rPh>
    <rPh sb="428" eb="430">
      <t>ウワマワ</t>
    </rPh>
    <phoneticPr fontId="4"/>
  </si>
  <si>
    <t>現在稼働している2処理区の施設は、それぞれ平成16年度（小山田処理区）及び平成29年度（薦野・米多比処理区）に供用を開始している。いずれも老朽化には至っておらず、管渠の改築・更新は行っていないため、②管渠老朽化率及び③管渠改善率はゼロとなっている。①有形固定資産減価償却率については、当事業が令和元年度から地方公営企業法を適用したため、開始貸借対照表における減価償却費がゼロとなっていいる。そのため、有形固定資産減価償却率は数値が低く算定されており、類似団体平均値よりも低くなっている。
今後、設備等耐用年数を迎えようとしている小山田処理施設については、公共下水道への統合を行い、施設の最適化を進める。</t>
    <rPh sb="287" eb="288">
      <t>オコナ</t>
    </rPh>
    <rPh sb="297" eb="298">
      <t>スス</t>
    </rPh>
    <phoneticPr fontId="4"/>
  </si>
  <si>
    <t>農業集落排水事業は、使用料を公共下水道事業と同額に設定しているため、一般会計から基準外の繰出金による補填を受けている。しかし、経営改善に向けた事業の見直しや適正な使用料収入の確保、接続促進には引き続き取り組む必要がある。
そこで、経営の見える化を推進し、将来にわたって持続的かつ安定的な経営を確保するため、経営基盤の強化と財政マネジメントの向上に取り組む。その一環として、令和4年度に改定した経営戦略をPDCAサイクルに基づき毎年検証する。
また、管渠の整備については、地域の実情や経済性を考慮し、効率的かつ適切な整備手法を選定した上で、計画的に進めていく。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</si>
</sst>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93-4055-B3AA-19B3A53BF1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3D93-4055-B3AA-19B3A53BF1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22.52</c:v>
                </c:pt>
                <c:pt idx="1">
                  <c:v>47.48</c:v>
                </c:pt>
                <c:pt idx="2">
                  <c:v>51.9</c:v>
                </c:pt>
                <c:pt idx="3">
                  <c:v>51.73</c:v>
                </c:pt>
                <c:pt idx="4">
                  <c:v>53.31</c:v>
                </c:pt>
              </c:numCache>
            </c:numRef>
          </c:val>
          <c:extLst>
            <c:ext xmlns:c16="http://schemas.microsoft.com/office/drawing/2014/chart" uri="{C3380CC4-5D6E-409C-BE32-E72D297353CC}">
              <c16:uniqueId val="{00000000-4207-4EC7-AB78-1D35FE5BC0C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4207-4EC7-AB78-1D35FE5BC0C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78.38</c:v>
                </c:pt>
                <c:pt idx="1">
                  <c:v>82.65</c:v>
                </c:pt>
                <c:pt idx="2">
                  <c:v>91.41</c:v>
                </c:pt>
                <c:pt idx="3">
                  <c:v>94.88</c:v>
                </c:pt>
                <c:pt idx="4">
                  <c:v>94.92</c:v>
                </c:pt>
              </c:numCache>
            </c:numRef>
          </c:val>
          <c:extLst>
            <c:ext xmlns:c16="http://schemas.microsoft.com/office/drawing/2014/chart" uri="{C3380CC4-5D6E-409C-BE32-E72D297353CC}">
              <c16:uniqueId val="{00000000-CE67-4CD9-89DB-F33FA85C154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CE67-4CD9-89DB-F33FA85C154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69.67</c:v>
                </c:pt>
                <c:pt idx="1">
                  <c:v>96.06</c:v>
                </c:pt>
                <c:pt idx="2">
                  <c:v>107.06</c:v>
                </c:pt>
                <c:pt idx="3">
                  <c:v>98.69</c:v>
                </c:pt>
                <c:pt idx="4">
                  <c:v>104.07</c:v>
                </c:pt>
              </c:numCache>
            </c:numRef>
          </c:val>
          <c:extLst>
            <c:ext xmlns:c16="http://schemas.microsoft.com/office/drawing/2014/chart" uri="{C3380CC4-5D6E-409C-BE32-E72D297353CC}">
              <c16:uniqueId val="{00000000-77E4-4519-A6B8-B741632DA6D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77E4-4519-A6B8-B741632DA6D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2.98</c:v>
                </c:pt>
                <c:pt idx="1">
                  <c:v>5.75</c:v>
                </c:pt>
                <c:pt idx="2">
                  <c:v>8.7100000000000009</c:v>
                </c:pt>
                <c:pt idx="3">
                  <c:v>11.56</c:v>
                </c:pt>
                <c:pt idx="4">
                  <c:v>14.5</c:v>
                </c:pt>
              </c:numCache>
            </c:numRef>
          </c:val>
          <c:extLst>
            <c:ext xmlns:c16="http://schemas.microsoft.com/office/drawing/2014/chart" uri="{C3380CC4-5D6E-409C-BE32-E72D297353CC}">
              <c16:uniqueId val="{00000000-FFA1-40EA-8204-DFAC942FFB2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FFA1-40EA-8204-DFAC942FFB2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E0-4D9D-A751-F178FECF4FE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71E0-4D9D-A751-F178FECF4FE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190.37</c:v>
                </c:pt>
                <c:pt idx="1">
                  <c:v>252.32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28B-484D-99D8-7D2E5446C91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E28B-484D-99D8-7D2E5446C91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79.41</c:v>
                </c:pt>
                <c:pt idx="1">
                  <c:v>61.53</c:v>
                </c:pt>
                <c:pt idx="2">
                  <c:v>187.56</c:v>
                </c:pt>
                <c:pt idx="3">
                  <c:v>155.13</c:v>
                </c:pt>
                <c:pt idx="4">
                  <c:v>151.5</c:v>
                </c:pt>
              </c:numCache>
            </c:numRef>
          </c:val>
          <c:extLst>
            <c:ext xmlns:c16="http://schemas.microsoft.com/office/drawing/2014/chart" uri="{C3380CC4-5D6E-409C-BE32-E72D297353CC}">
              <c16:uniqueId val="{00000000-9D0F-4540-ADCE-2DB67152543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9D0F-4540-ADCE-2DB67152543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6512.33</c:v>
                </c:pt>
                <c:pt idx="1">
                  <c:v>730.34</c:v>
                </c:pt>
                <c:pt idx="2" formatCode="#,##0.00;&quot;△&quot;#,##0.00">
                  <c:v>0</c:v>
                </c:pt>
                <c:pt idx="3">
                  <c:v>4242.8900000000003</c:v>
                </c:pt>
                <c:pt idx="4">
                  <c:v>3998.14</c:v>
                </c:pt>
              </c:numCache>
            </c:numRef>
          </c:val>
          <c:extLst>
            <c:ext xmlns:c16="http://schemas.microsoft.com/office/drawing/2014/chart" uri="{C3380CC4-5D6E-409C-BE32-E72D297353CC}">
              <c16:uniqueId val="{00000000-15CB-48B3-BBE1-5D25C3FFF6A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15CB-48B3-BBE1-5D25C3FFF6A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19.21</c:v>
                </c:pt>
                <c:pt idx="1">
                  <c:v>31.02</c:v>
                </c:pt>
                <c:pt idx="2">
                  <c:v>36.08</c:v>
                </c:pt>
                <c:pt idx="3">
                  <c:v>37.51</c:v>
                </c:pt>
                <c:pt idx="4">
                  <c:v>36.39</c:v>
                </c:pt>
              </c:numCache>
            </c:numRef>
          </c:val>
          <c:extLst>
            <c:ext xmlns:c16="http://schemas.microsoft.com/office/drawing/2014/chart" uri="{C3380CC4-5D6E-409C-BE32-E72D297353CC}">
              <c16:uniqueId val="{00000000-FF01-48DB-AA2A-831E0EDB97A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FF01-48DB-AA2A-831E0EDB97A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748.62</c:v>
                </c:pt>
                <c:pt idx="1">
                  <c:v>466.77</c:v>
                </c:pt>
                <c:pt idx="2">
                  <c:v>400.81</c:v>
                </c:pt>
                <c:pt idx="3">
                  <c:v>384.35</c:v>
                </c:pt>
                <c:pt idx="4">
                  <c:v>395.1</c:v>
                </c:pt>
              </c:numCache>
            </c:numRef>
          </c:val>
          <c:extLst>
            <c:ext xmlns:c16="http://schemas.microsoft.com/office/drawing/2014/chart" uri="{C3380CC4-5D6E-409C-BE32-E72D297353CC}">
              <c16:uniqueId val="{00000000-F847-4DB4-BE1E-039796E661E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F847-4DB4-BE1E-039796E661E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5" zoomScaleNormal="100" workbookViewId="0">
      <selection activeCell="BK83" sqref="BK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福岡県　古賀市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59225</v>
      </c>
      <c r="AM8" s="36"/>
      <c r="AN8" s="36"/>
      <c r="AO8" s="36"/>
      <c r="AP8" s="36"/>
      <c r="AQ8" s="36"/>
      <c r="AR8" s="36"/>
      <c r="AS8" s="36"/>
      <c r="AT8" s="37">
        <f>データ!T6</f>
        <v>42.07</v>
      </c>
      <c r="AU8" s="37"/>
      <c r="AV8" s="37"/>
      <c r="AW8" s="37"/>
      <c r="AX8" s="37"/>
      <c r="AY8" s="37"/>
      <c r="AZ8" s="37"/>
      <c r="BA8" s="37"/>
      <c r="BB8" s="37">
        <f>データ!U6</f>
        <v>1407.77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51.59</v>
      </c>
      <c r="J10" s="37"/>
      <c r="K10" s="37"/>
      <c r="L10" s="37"/>
      <c r="M10" s="37"/>
      <c r="N10" s="37"/>
      <c r="O10" s="37"/>
      <c r="P10" s="37">
        <f>データ!P6</f>
        <v>5.78</v>
      </c>
      <c r="Q10" s="37"/>
      <c r="R10" s="37"/>
      <c r="S10" s="37"/>
      <c r="T10" s="37"/>
      <c r="U10" s="37"/>
      <c r="V10" s="37"/>
      <c r="W10" s="37">
        <f>データ!Q6</f>
        <v>78.099999999999994</v>
      </c>
      <c r="X10" s="37"/>
      <c r="Y10" s="37"/>
      <c r="Z10" s="37"/>
      <c r="AA10" s="37"/>
      <c r="AB10" s="37"/>
      <c r="AC10" s="37"/>
      <c r="AD10" s="36">
        <f>データ!R6</f>
        <v>3040</v>
      </c>
      <c r="AE10" s="36"/>
      <c r="AF10" s="36"/>
      <c r="AG10" s="36"/>
      <c r="AH10" s="36"/>
      <c r="AI10" s="36"/>
      <c r="AJ10" s="36"/>
      <c r="AK10" s="2"/>
      <c r="AL10" s="36">
        <f>データ!V6</f>
        <v>3425</v>
      </c>
      <c r="AM10" s="36"/>
      <c r="AN10" s="36"/>
      <c r="AO10" s="36"/>
      <c r="AP10" s="36"/>
      <c r="AQ10" s="36"/>
      <c r="AR10" s="36"/>
      <c r="AS10" s="36"/>
      <c r="AT10" s="37">
        <f>データ!W6</f>
        <v>0.51</v>
      </c>
      <c r="AU10" s="37"/>
      <c r="AV10" s="37"/>
      <c r="AW10" s="37"/>
      <c r="AX10" s="37"/>
      <c r="AY10" s="37"/>
      <c r="AZ10" s="37"/>
      <c r="BA10" s="37"/>
      <c r="BB10" s="37">
        <f>データ!X6</f>
        <v>6715.69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cUQ6doa/GzpHiY0zR4qCc6f3Sdv1ij637PVv8UpRK7Hq6mLBRHUIb6EM/QHfDKdTaLmz4ZLtCGWO5LhSy2egvA==" saltValue="BoAaBb5CDnmZQvHIaNA1G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402231</v>
      </c>
      <c r="D6" s="19">
        <f t="shared" si="3"/>
        <v>46</v>
      </c>
      <c r="E6" s="19">
        <f t="shared" si="3"/>
        <v>17</v>
      </c>
      <c r="F6" s="19">
        <f t="shared" si="3"/>
        <v>5</v>
      </c>
      <c r="G6" s="19">
        <f t="shared" si="3"/>
        <v>0</v>
      </c>
      <c r="H6" s="19" t="str">
        <f t="shared" si="3"/>
        <v>福岡県　古賀市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51.59</v>
      </c>
      <c r="P6" s="20">
        <f t="shared" si="3"/>
        <v>5.78</v>
      </c>
      <c r="Q6" s="20">
        <f t="shared" si="3"/>
        <v>78.099999999999994</v>
      </c>
      <c r="R6" s="20">
        <f t="shared" si="3"/>
        <v>3040</v>
      </c>
      <c r="S6" s="20">
        <f t="shared" si="3"/>
        <v>59225</v>
      </c>
      <c r="T6" s="20">
        <f t="shared" si="3"/>
        <v>42.07</v>
      </c>
      <c r="U6" s="20">
        <f t="shared" si="3"/>
        <v>1407.77</v>
      </c>
      <c r="V6" s="20">
        <f t="shared" si="3"/>
        <v>3425</v>
      </c>
      <c r="W6" s="20">
        <f t="shared" si="3"/>
        <v>0.51</v>
      </c>
      <c r="X6" s="20">
        <f t="shared" si="3"/>
        <v>6715.69</v>
      </c>
      <c r="Y6" s="21">
        <f>IF(Y7="",NA(),Y7)</f>
        <v>69.67</v>
      </c>
      <c r="Z6" s="21">
        <f t="shared" ref="Z6:AH6" si="4">IF(Z7="",NA(),Z7)</f>
        <v>96.06</v>
      </c>
      <c r="AA6" s="21">
        <f t="shared" si="4"/>
        <v>107.06</v>
      </c>
      <c r="AB6" s="21">
        <f t="shared" si="4"/>
        <v>98.69</v>
      </c>
      <c r="AC6" s="21">
        <f t="shared" si="4"/>
        <v>104.07</v>
      </c>
      <c r="AD6" s="21">
        <f t="shared" si="4"/>
        <v>103.6</v>
      </c>
      <c r="AE6" s="21">
        <f t="shared" si="4"/>
        <v>106.37</v>
      </c>
      <c r="AF6" s="21">
        <f t="shared" si="4"/>
        <v>106.07</v>
      </c>
      <c r="AG6" s="21">
        <f t="shared" si="4"/>
        <v>105.5</v>
      </c>
      <c r="AH6" s="21">
        <f t="shared" si="4"/>
        <v>106.35</v>
      </c>
      <c r="AI6" s="20" t="str">
        <f>IF(AI7="","",IF(AI7="-","【-】","【"&amp;SUBSTITUTE(TEXT(AI7,"#,##0.00"),"-","△")&amp;"】"))</f>
        <v>【104.44】</v>
      </c>
      <c r="AJ6" s="21">
        <f>IF(AJ7="",NA(),AJ7)</f>
        <v>190.37</v>
      </c>
      <c r="AK6" s="21">
        <f t="shared" ref="AK6:AS6" si="5">IF(AK7="",NA(),AK7)</f>
        <v>252.32</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79.41</v>
      </c>
      <c r="AV6" s="21">
        <f t="shared" ref="AV6:BD6" si="6">IF(AV7="",NA(),AV7)</f>
        <v>61.53</v>
      </c>
      <c r="AW6" s="21">
        <f t="shared" si="6"/>
        <v>187.56</v>
      </c>
      <c r="AX6" s="21">
        <f t="shared" si="6"/>
        <v>155.13</v>
      </c>
      <c r="AY6" s="21">
        <f t="shared" si="6"/>
        <v>151.5</v>
      </c>
      <c r="AZ6" s="21">
        <f t="shared" si="6"/>
        <v>26.99</v>
      </c>
      <c r="BA6" s="21">
        <f t="shared" si="6"/>
        <v>29.13</v>
      </c>
      <c r="BB6" s="21">
        <f t="shared" si="6"/>
        <v>35.69</v>
      </c>
      <c r="BC6" s="21">
        <f t="shared" si="6"/>
        <v>38.4</v>
      </c>
      <c r="BD6" s="21">
        <f t="shared" si="6"/>
        <v>44.04</v>
      </c>
      <c r="BE6" s="20" t="str">
        <f>IF(BE7="","",IF(BE7="-","【-】","【"&amp;SUBSTITUTE(TEXT(BE7,"#,##0.00"),"-","△")&amp;"】"))</f>
        <v>【42.02】</v>
      </c>
      <c r="BF6" s="21">
        <f>IF(BF7="",NA(),BF7)</f>
        <v>6512.33</v>
      </c>
      <c r="BG6" s="21">
        <f t="shared" ref="BG6:BO6" si="7">IF(BG7="",NA(),BG7)</f>
        <v>730.34</v>
      </c>
      <c r="BH6" s="20">
        <f t="shared" si="7"/>
        <v>0</v>
      </c>
      <c r="BI6" s="21">
        <f t="shared" si="7"/>
        <v>4242.8900000000003</v>
      </c>
      <c r="BJ6" s="21">
        <f t="shared" si="7"/>
        <v>3998.14</v>
      </c>
      <c r="BK6" s="21">
        <f t="shared" si="7"/>
        <v>826.83</v>
      </c>
      <c r="BL6" s="21">
        <f t="shared" si="7"/>
        <v>867.83</v>
      </c>
      <c r="BM6" s="21">
        <f t="shared" si="7"/>
        <v>791.76</v>
      </c>
      <c r="BN6" s="21">
        <f t="shared" si="7"/>
        <v>900.82</v>
      </c>
      <c r="BO6" s="21">
        <f t="shared" si="7"/>
        <v>839.21</v>
      </c>
      <c r="BP6" s="20" t="str">
        <f>IF(BP7="","",IF(BP7="-","【-】","【"&amp;SUBSTITUTE(TEXT(BP7,"#,##0.00"),"-","△")&amp;"】"))</f>
        <v>【785.10】</v>
      </c>
      <c r="BQ6" s="21">
        <f>IF(BQ7="",NA(),BQ7)</f>
        <v>19.21</v>
      </c>
      <c r="BR6" s="21">
        <f t="shared" ref="BR6:BZ6" si="8">IF(BR7="",NA(),BR7)</f>
        <v>31.02</v>
      </c>
      <c r="BS6" s="21">
        <f t="shared" si="8"/>
        <v>36.08</v>
      </c>
      <c r="BT6" s="21">
        <f t="shared" si="8"/>
        <v>37.51</v>
      </c>
      <c r="BU6" s="21">
        <f t="shared" si="8"/>
        <v>36.39</v>
      </c>
      <c r="BV6" s="21">
        <f t="shared" si="8"/>
        <v>57.31</v>
      </c>
      <c r="BW6" s="21">
        <f t="shared" si="8"/>
        <v>57.08</v>
      </c>
      <c r="BX6" s="21">
        <f t="shared" si="8"/>
        <v>56.26</v>
      </c>
      <c r="BY6" s="21">
        <f t="shared" si="8"/>
        <v>52.94</v>
      </c>
      <c r="BZ6" s="21">
        <f t="shared" si="8"/>
        <v>52.05</v>
      </c>
      <c r="CA6" s="20" t="str">
        <f>IF(CA7="","",IF(CA7="-","【-】","【"&amp;SUBSTITUTE(TEXT(CA7,"#,##0.00"),"-","△")&amp;"】"))</f>
        <v>【56.93】</v>
      </c>
      <c r="CB6" s="21">
        <f>IF(CB7="",NA(),CB7)</f>
        <v>748.62</v>
      </c>
      <c r="CC6" s="21">
        <f t="shared" ref="CC6:CK6" si="9">IF(CC7="",NA(),CC7)</f>
        <v>466.77</v>
      </c>
      <c r="CD6" s="21">
        <f t="shared" si="9"/>
        <v>400.81</v>
      </c>
      <c r="CE6" s="21">
        <f t="shared" si="9"/>
        <v>384.35</v>
      </c>
      <c r="CF6" s="21">
        <f t="shared" si="9"/>
        <v>395.1</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22.52</v>
      </c>
      <c r="CN6" s="21">
        <f t="shared" ref="CN6:CV6" si="10">IF(CN7="",NA(),CN7)</f>
        <v>47.48</v>
      </c>
      <c r="CO6" s="21">
        <f t="shared" si="10"/>
        <v>51.9</v>
      </c>
      <c r="CP6" s="21">
        <f t="shared" si="10"/>
        <v>51.73</v>
      </c>
      <c r="CQ6" s="21">
        <f t="shared" si="10"/>
        <v>53.31</v>
      </c>
      <c r="CR6" s="21">
        <f t="shared" si="10"/>
        <v>50.14</v>
      </c>
      <c r="CS6" s="21">
        <f t="shared" si="10"/>
        <v>54.83</v>
      </c>
      <c r="CT6" s="21">
        <f t="shared" si="10"/>
        <v>66.53</v>
      </c>
      <c r="CU6" s="21">
        <f t="shared" si="10"/>
        <v>52.35</v>
      </c>
      <c r="CV6" s="21">
        <f t="shared" si="10"/>
        <v>46.25</v>
      </c>
      <c r="CW6" s="20" t="str">
        <f>IF(CW7="","",IF(CW7="-","【-】","【"&amp;SUBSTITUTE(TEXT(CW7,"#,##0.00"),"-","△")&amp;"】"))</f>
        <v>【49.87】</v>
      </c>
      <c r="CX6" s="21">
        <f>IF(CX7="",NA(),CX7)</f>
        <v>78.38</v>
      </c>
      <c r="CY6" s="21">
        <f t="shared" ref="CY6:DG6" si="11">IF(CY7="",NA(),CY7)</f>
        <v>82.65</v>
      </c>
      <c r="CZ6" s="21">
        <f t="shared" si="11"/>
        <v>91.41</v>
      </c>
      <c r="DA6" s="21">
        <f t="shared" si="11"/>
        <v>94.88</v>
      </c>
      <c r="DB6" s="21">
        <f t="shared" si="11"/>
        <v>94.92</v>
      </c>
      <c r="DC6" s="21">
        <f t="shared" si="11"/>
        <v>84.98</v>
      </c>
      <c r="DD6" s="21">
        <f t="shared" si="11"/>
        <v>84.7</v>
      </c>
      <c r="DE6" s="21">
        <f t="shared" si="11"/>
        <v>84.67</v>
      </c>
      <c r="DF6" s="21">
        <f t="shared" si="11"/>
        <v>84.39</v>
      </c>
      <c r="DG6" s="21">
        <f t="shared" si="11"/>
        <v>83.96</v>
      </c>
      <c r="DH6" s="20" t="str">
        <f>IF(DH7="","",IF(DH7="-","【-】","【"&amp;SUBSTITUTE(TEXT(DH7,"#,##0.00"),"-","△")&amp;"】"))</f>
        <v>【87.54】</v>
      </c>
      <c r="DI6" s="21">
        <f>IF(DI7="",NA(),DI7)</f>
        <v>2.98</v>
      </c>
      <c r="DJ6" s="21">
        <f t="shared" ref="DJ6:DR6" si="12">IF(DJ7="",NA(),DJ7)</f>
        <v>5.75</v>
      </c>
      <c r="DK6" s="21">
        <f t="shared" si="12"/>
        <v>8.7100000000000009</v>
      </c>
      <c r="DL6" s="21">
        <f t="shared" si="12"/>
        <v>11.56</v>
      </c>
      <c r="DM6" s="21">
        <f t="shared" si="12"/>
        <v>14.5</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402231</v>
      </c>
      <c r="D7" s="23">
        <v>46</v>
      </c>
      <c r="E7" s="23">
        <v>17</v>
      </c>
      <c r="F7" s="23">
        <v>5</v>
      </c>
      <c r="G7" s="23">
        <v>0</v>
      </c>
      <c r="H7" s="23" t="s">
        <v>96</v>
      </c>
      <c r="I7" s="23" t="s">
        <v>97</v>
      </c>
      <c r="J7" s="23" t="s">
        <v>98</v>
      </c>
      <c r="K7" s="23" t="s">
        <v>99</v>
      </c>
      <c r="L7" s="23" t="s">
        <v>100</v>
      </c>
      <c r="M7" s="23" t="s">
        <v>101</v>
      </c>
      <c r="N7" s="24" t="s">
        <v>102</v>
      </c>
      <c r="O7" s="24">
        <v>51.59</v>
      </c>
      <c r="P7" s="24">
        <v>5.78</v>
      </c>
      <c r="Q7" s="24">
        <v>78.099999999999994</v>
      </c>
      <c r="R7" s="24">
        <v>3040</v>
      </c>
      <c r="S7" s="24">
        <v>59225</v>
      </c>
      <c r="T7" s="24">
        <v>42.07</v>
      </c>
      <c r="U7" s="24">
        <v>1407.77</v>
      </c>
      <c r="V7" s="24">
        <v>3425</v>
      </c>
      <c r="W7" s="24">
        <v>0.51</v>
      </c>
      <c r="X7" s="24">
        <v>6715.69</v>
      </c>
      <c r="Y7" s="24">
        <v>69.67</v>
      </c>
      <c r="Z7" s="24">
        <v>96.06</v>
      </c>
      <c r="AA7" s="24">
        <v>107.06</v>
      </c>
      <c r="AB7" s="24">
        <v>98.69</v>
      </c>
      <c r="AC7" s="24">
        <v>104.07</v>
      </c>
      <c r="AD7" s="24">
        <v>103.6</v>
      </c>
      <c r="AE7" s="24">
        <v>106.37</v>
      </c>
      <c r="AF7" s="24">
        <v>106.07</v>
      </c>
      <c r="AG7" s="24">
        <v>105.5</v>
      </c>
      <c r="AH7" s="24">
        <v>106.35</v>
      </c>
      <c r="AI7" s="24">
        <v>104.44</v>
      </c>
      <c r="AJ7" s="24">
        <v>190.37</v>
      </c>
      <c r="AK7" s="24">
        <v>252.32</v>
      </c>
      <c r="AL7" s="24">
        <v>0</v>
      </c>
      <c r="AM7" s="24">
        <v>0</v>
      </c>
      <c r="AN7" s="24">
        <v>0</v>
      </c>
      <c r="AO7" s="24">
        <v>193.99</v>
      </c>
      <c r="AP7" s="24">
        <v>139.02000000000001</v>
      </c>
      <c r="AQ7" s="24">
        <v>132.04</v>
      </c>
      <c r="AR7" s="24">
        <v>145.43</v>
      </c>
      <c r="AS7" s="24">
        <v>129.88999999999999</v>
      </c>
      <c r="AT7" s="24">
        <v>124.06</v>
      </c>
      <c r="AU7" s="24">
        <v>79.41</v>
      </c>
      <c r="AV7" s="24">
        <v>61.53</v>
      </c>
      <c r="AW7" s="24">
        <v>187.56</v>
      </c>
      <c r="AX7" s="24">
        <v>155.13</v>
      </c>
      <c r="AY7" s="24">
        <v>151.5</v>
      </c>
      <c r="AZ7" s="24">
        <v>26.99</v>
      </c>
      <c r="BA7" s="24">
        <v>29.13</v>
      </c>
      <c r="BB7" s="24">
        <v>35.69</v>
      </c>
      <c r="BC7" s="24">
        <v>38.4</v>
      </c>
      <c r="BD7" s="24">
        <v>44.04</v>
      </c>
      <c r="BE7" s="24">
        <v>42.02</v>
      </c>
      <c r="BF7" s="24">
        <v>6512.33</v>
      </c>
      <c r="BG7" s="24">
        <v>730.34</v>
      </c>
      <c r="BH7" s="24">
        <v>0</v>
      </c>
      <c r="BI7" s="24">
        <v>4242.8900000000003</v>
      </c>
      <c r="BJ7" s="24">
        <v>3998.14</v>
      </c>
      <c r="BK7" s="24">
        <v>826.83</v>
      </c>
      <c r="BL7" s="24">
        <v>867.83</v>
      </c>
      <c r="BM7" s="24">
        <v>791.76</v>
      </c>
      <c r="BN7" s="24">
        <v>900.82</v>
      </c>
      <c r="BO7" s="24">
        <v>839.21</v>
      </c>
      <c r="BP7" s="24">
        <v>785.1</v>
      </c>
      <c r="BQ7" s="24">
        <v>19.21</v>
      </c>
      <c r="BR7" s="24">
        <v>31.02</v>
      </c>
      <c r="BS7" s="24">
        <v>36.08</v>
      </c>
      <c r="BT7" s="24">
        <v>37.51</v>
      </c>
      <c r="BU7" s="24">
        <v>36.39</v>
      </c>
      <c r="BV7" s="24">
        <v>57.31</v>
      </c>
      <c r="BW7" s="24">
        <v>57.08</v>
      </c>
      <c r="BX7" s="24">
        <v>56.26</v>
      </c>
      <c r="BY7" s="24">
        <v>52.94</v>
      </c>
      <c r="BZ7" s="24">
        <v>52.05</v>
      </c>
      <c r="CA7" s="24">
        <v>56.93</v>
      </c>
      <c r="CB7" s="24">
        <v>748.62</v>
      </c>
      <c r="CC7" s="24">
        <v>466.77</v>
      </c>
      <c r="CD7" s="24">
        <v>400.81</v>
      </c>
      <c r="CE7" s="24">
        <v>384.35</v>
      </c>
      <c r="CF7" s="24">
        <v>395.1</v>
      </c>
      <c r="CG7" s="24">
        <v>273.52</v>
      </c>
      <c r="CH7" s="24">
        <v>274.99</v>
      </c>
      <c r="CI7" s="24">
        <v>282.08999999999997</v>
      </c>
      <c r="CJ7" s="24">
        <v>303.27999999999997</v>
      </c>
      <c r="CK7" s="24">
        <v>301.86</v>
      </c>
      <c r="CL7" s="24">
        <v>271.14999999999998</v>
      </c>
      <c r="CM7" s="24">
        <v>22.52</v>
      </c>
      <c r="CN7" s="24">
        <v>47.48</v>
      </c>
      <c r="CO7" s="24">
        <v>51.9</v>
      </c>
      <c r="CP7" s="24">
        <v>51.73</v>
      </c>
      <c r="CQ7" s="24">
        <v>53.31</v>
      </c>
      <c r="CR7" s="24">
        <v>50.14</v>
      </c>
      <c r="CS7" s="24">
        <v>54.83</v>
      </c>
      <c r="CT7" s="24">
        <v>66.53</v>
      </c>
      <c r="CU7" s="24">
        <v>52.35</v>
      </c>
      <c r="CV7" s="24">
        <v>46.25</v>
      </c>
      <c r="CW7" s="24">
        <v>49.87</v>
      </c>
      <c r="CX7" s="24">
        <v>78.38</v>
      </c>
      <c r="CY7" s="24">
        <v>82.65</v>
      </c>
      <c r="CZ7" s="24">
        <v>91.41</v>
      </c>
      <c r="DA7" s="24">
        <v>94.88</v>
      </c>
      <c r="DB7" s="24">
        <v>94.92</v>
      </c>
      <c r="DC7" s="24">
        <v>84.98</v>
      </c>
      <c r="DD7" s="24">
        <v>84.7</v>
      </c>
      <c r="DE7" s="24">
        <v>84.67</v>
      </c>
      <c r="DF7" s="24">
        <v>84.39</v>
      </c>
      <c r="DG7" s="24">
        <v>83.96</v>
      </c>
      <c r="DH7" s="24">
        <v>87.54</v>
      </c>
      <c r="DI7" s="24">
        <v>2.98</v>
      </c>
      <c r="DJ7" s="24">
        <v>5.75</v>
      </c>
      <c r="DK7" s="24">
        <v>8.7100000000000009</v>
      </c>
      <c r="DL7" s="24">
        <v>11.56</v>
      </c>
      <c r="DM7" s="24">
        <v>14.5</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真崎 剛二</cp:lastModifiedBy>
  <cp:lastPrinted>2025-01-29T05:09:36Z</cp:lastPrinted>
  <dcterms:created xsi:type="dcterms:W3CDTF">2025-01-24T07:20:31Z</dcterms:created>
  <dcterms:modified xsi:type="dcterms:W3CDTF">2025-01-29T06:11:43Z</dcterms:modified>
  <cp:category/>
</cp:coreProperties>
</file>