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720\Desktop\大砂（上下水）\■⑤業務状況・経営比較分析表\R5経営比較分析表\"/>
    </mc:Choice>
  </mc:AlternateContent>
  <xr:revisionPtr revIDLastSave="0" documentId="13_ncr:1_{3B4E08F9-7AD9-4DA7-BAE9-BE3D6BF8C763}" xr6:coauthVersionLast="47" xr6:coauthVersionMax="47" xr10:uidLastSave="{00000000-0000-0000-0000-000000000000}"/>
  <workbookProtection workbookAlgorithmName="SHA-512" workbookHashValue="Bvr6x/lQL/tYClkBqhTpfMti0ees5+D1oEtiRBLyggPtmREowuO2PV2+DUBg3uYIfXNI2APJvAclUAd9hE5VgQ==" workbookSaltValue="qh7it5nUmuBG87EW6/F3W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F85" i="4"/>
  <c r="E85" i="4"/>
  <c r="AT10" i="4"/>
  <c r="AL10" i="4"/>
  <c r="W10" i="4"/>
  <c r="I10" i="4"/>
  <c r="B10" i="4"/>
  <c r="BB8" i="4"/>
  <c r="AT8" i="4"/>
  <c r="AL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<sst xmlns="http://schemas.openxmlformats.org/spreadsheetml/2006/main" count="228" uniqueCount="112">
  <si>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</si>
  <si>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</si>
  <si>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</si>
  <si>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</si>
  <si>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</si>
  <si>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</si>
  <si>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</si>
  <si>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</si>
  <si>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</si>
  <si>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</si>
  <si>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</si>
  <si>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</si>
  <si>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</si>
  <si>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</si>
  <si>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</si>
  <si>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</si>
  <si>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</si>
  <si>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</si>
  <si>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</si>
  <si>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</si>
  <si>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</si>
  <si>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</si>
  <si>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</si>
  <si>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</si>
  <si>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</si>
  <si>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</si>
  <si>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</si>
  <si>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</si>
  <si>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</si>
  <si>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</si>
  <si>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</si>
  <si>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</si>
  <si>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</si>
  <si>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</si>
  <si>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</si>
  <si>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</si>
  <si>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</si>
  <si>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</si>
  <si>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</si>
  <si>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</si>
  <si>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</si>
  <si>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</si>
  <si>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</si>
  <si>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</si>
  <si>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</si>
  <si>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</si>
  <si>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</si>
  <si>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</si>
  <si>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</si>
  <si>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</si>
  <si>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</si>
  <si>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</si>
  <si>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</si>
  <si>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</si>
  <si>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</si>
  <si>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</si>
  <si>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</si>
  <si>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</si>
  <si>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</si>
  <si>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</si>
  <si>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</si>
  <si>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</si>
  <si>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</si>
  <si>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</si>
  <si>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</si>
  <si>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</si>
  <si>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</si>
  <si>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</si>
  <si>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</si>
  <si>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</si>
  <si>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</si>
  <si>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</si>
  <si>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</si>
  <si>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</si>
  <si>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</si>
  <si>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</si>
  <si>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</si>
  <si>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</si>
  <si>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</si>
  <si>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</si>
  <si>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</si>
  <si>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</si>
  <si>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</si>
  <si>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</si>
  <si>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</si>
  <si>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</si>
  <si>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</si>
  <si>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</si>
  <si>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</si>
  <si>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</si>
  <si>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</si>
  <si>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</si>
  <si>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</si>
  <si>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</si>
  <si>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</si>
  <si>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</si>
  <si>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</si>
  <si>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</si>
  <si>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</si>
  <si>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</si>
  <si>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</si>
  <si>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</si>
  <si>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</si>
  <si>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</si>
  <si>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</si>
  <si>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</si>
  <si>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</si>
  <si>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</si>
  <si>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</si>
  <si>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①②経常収支比率は単年度の収支が黒字であることを示す100%を超えており、高いほど利益率が高いことを示すもので、経営は健全であるといえる。また、欠損金は発生していない。
③流動比率は短期的な債務に対する支払能力を示す指数で200％以上が理想とされており、高水準が続いている。
④企業債残高対給水収益比率については、企業債の新規発行は行っていないため、類似団体よりも低い水準である。
⑤⑥給水原価が供給単価を下回り、料金回収率は100%を超えている。これは、給水に係る費用が料金収入で賄えていることを示し、類似団体と比較しても上回っている。
⑦施設利用率については浄水場の施設規模は過大であることを示しているため、施設規模の見直しが必要である。
⑧有収率は高い水準が続いており、類似団体と比較しても上回っている。</t>
    <phoneticPr fontId="4"/>
  </si>
  <si>
    <t>　有形固定資産減価償却率ならび管路経年化率低減のため管路更新を推進、継続する必要がある。
　また、水道事業の持続的な経営確保のため、管路状況の把握し優先順位を定め更新費用の平準化を行う必要がある。</t>
    <phoneticPr fontId="4"/>
  </si>
  <si>
    <t>　今後、少子高齢化により給水収益の伸び悩みが見込まれる中、管路老朽化に伴う更新のための費用が必要となってくるため、引き続き古賀市水道ビジョンや経営戦略に基づいた計画的かつ効率的な経営を行う。
　また、浄水施設は更新時期を迎えており、持続可能な安定供給を図るために、浄水場あり方の検討が必要である。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</si>
</sst>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1.07</c:v>
                </c:pt>
                <c:pt idx="1">
                  <c:v>1.93</c:v>
                </c:pt>
                <c:pt idx="2">
                  <c:v>1.46</c:v>
                </c:pt>
                <c:pt idx="3">
                  <c:v>1.0900000000000001</c:v>
                </c:pt>
                <c:pt idx="4">
                  <c:v>1.35</c:v>
                </c:pt>
              </c:numCache>
            </c:numRef>
          </c:val>
          <c:extLst>
            <c:ext xmlns:c16="http://schemas.microsoft.com/office/drawing/2014/chart" uri="{C3380CC4-5D6E-409C-BE32-E72D297353CC}">
              <c16:uniqueId val="{00000000-C33E-4981-ADFE-0DDABAFBFE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33E-4981-ADFE-0DDABAFBFE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59.4</c:v>
                </c:pt>
                <c:pt idx="1">
                  <c:v>61.54</c:v>
                </c:pt>
                <c:pt idx="2">
                  <c:v>60.03</c:v>
                </c:pt>
                <c:pt idx="3">
                  <c:v>59.2</c:v>
                </c:pt>
                <c:pt idx="4">
                  <c:v>58.92</c:v>
                </c:pt>
              </c:numCache>
            </c:numRef>
          </c:val>
          <c:extLst>
            <c:ext xmlns:c16="http://schemas.microsoft.com/office/drawing/2014/chart" uri="{C3380CC4-5D6E-409C-BE32-E72D297353CC}">
              <c16:uniqueId val="{00000000-4453-47DA-9980-8AEDEF4B22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4453-47DA-9980-8AEDEF4B22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98.97</c:v>
                </c:pt>
                <c:pt idx="1">
                  <c:v>97.48</c:v>
                </c:pt>
                <c:pt idx="2">
                  <c:v>97.75</c:v>
                </c:pt>
                <c:pt idx="3">
                  <c:v>98.43</c:v>
                </c:pt>
                <c:pt idx="4">
                  <c:v>98</c:v>
                </c:pt>
              </c:numCache>
            </c:numRef>
          </c:val>
          <c:extLst>
            <c:ext xmlns:c16="http://schemas.microsoft.com/office/drawing/2014/chart" uri="{C3380CC4-5D6E-409C-BE32-E72D297353CC}">
              <c16:uniqueId val="{00000000-90BA-4065-BACC-F3DD867E00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0BA-4065-BACC-F3DD867E00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114.98</c:v>
                </c:pt>
                <c:pt idx="1">
                  <c:v>115.19</c:v>
                </c:pt>
                <c:pt idx="2">
                  <c:v>104.63</c:v>
                </c:pt>
                <c:pt idx="3">
                  <c:v>113.05</c:v>
                </c:pt>
                <c:pt idx="4">
                  <c:v>115.9</c:v>
                </c:pt>
              </c:numCache>
            </c:numRef>
          </c:val>
          <c:extLst>
            <c:ext xmlns:c16="http://schemas.microsoft.com/office/drawing/2014/chart" uri="{C3380CC4-5D6E-409C-BE32-E72D297353CC}">
              <c16:uniqueId val="{00000000-5C2F-4B62-8CF4-4F11925D0B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5C2F-4B62-8CF4-4F11925D0B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58.79</c:v>
                </c:pt>
                <c:pt idx="1">
                  <c:v>59.4</c:v>
                </c:pt>
                <c:pt idx="2">
                  <c:v>57.21</c:v>
                </c:pt>
                <c:pt idx="3">
                  <c:v>57.06</c:v>
                </c:pt>
                <c:pt idx="4">
                  <c:v>57.29</c:v>
                </c:pt>
              </c:numCache>
            </c:numRef>
          </c:val>
          <c:extLst>
            <c:ext xmlns:c16="http://schemas.microsoft.com/office/drawing/2014/chart" uri="{C3380CC4-5D6E-409C-BE32-E72D297353CC}">
              <c16:uniqueId val="{00000000-27DF-40CC-9B4B-6D3E32DAB7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7DF-40CC-9B4B-6D3E32DAB7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21.43</c:v>
                </c:pt>
                <c:pt idx="1">
                  <c:v>1.58</c:v>
                </c:pt>
                <c:pt idx="2">
                  <c:v>24.44</c:v>
                </c:pt>
                <c:pt idx="3">
                  <c:v>24.98</c:v>
                </c:pt>
                <c:pt idx="4">
                  <c:v>24.63</c:v>
                </c:pt>
              </c:numCache>
            </c:numRef>
          </c:val>
          <c:extLst>
            <c:ext xmlns:c16="http://schemas.microsoft.com/office/drawing/2014/chart" uri="{C3380CC4-5D6E-409C-BE32-E72D297353CC}">
              <c16:uniqueId val="{00000000-D5FA-43D9-B7CA-46CF6A464B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5FA-43D9-B7CA-46CF6A464B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46-4B86-A1ED-FDCD9D57D0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5946-4B86-A1ED-FDCD9D57D0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425.67</c:v>
                </c:pt>
                <c:pt idx="1">
                  <c:v>374.27</c:v>
                </c:pt>
                <c:pt idx="2">
                  <c:v>292.44</c:v>
                </c:pt>
                <c:pt idx="3">
                  <c:v>244.86</c:v>
                </c:pt>
                <c:pt idx="4">
                  <c:v>209.21</c:v>
                </c:pt>
              </c:numCache>
            </c:numRef>
          </c:val>
          <c:extLst>
            <c:ext xmlns:c16="http://schemas.microsoft.com/office/drawing/2014/chart" uri="{C3380CC4-5D6E-409C-BE32-E72D297353CC}">
              <c16:uniqueId val="{00000000-75CC-4400-B2F0-CCD7827AD8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75CC-4400-B2F0-CCD7827AD8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240.67</c:v>
                </c:pt>
                <c:pt idx="1">
                  <c:v>218.72</c:v>
                </c:pt>
                <c:pt idx="2">
                  <c:v>195</c:v>
                </c:pt>
                <c:pt idx="3">
                  <c:v>174.06</c:v>
                </c:pt>
                <c:pt idx="4">
                  <c:v>152.69</c:v>
                </c:pt>
              </c:numCache>
            </c:numRef>
          </c:val>
          <c:extLst>
            <c:ext xmlns:c16="http://schemas.microsoft.com/office/drawing/2014/chart" uri="{C3380CC4-5D6E-409C-BE32-E72D297353CC}">
              <c16:uniqueId val="{00000000-1D25-4D32-9730-14FC899297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1D25-4D32-9730-14FC899297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110.97</c:v>
                </c:pt>
                <c:pt idx="1">
                  <c:v>108.66</c:v>
                </c:pt>
                <c:pt idx="2">
                  <c:v>95.92</c:v>
                </c:pt>
                <c:pt idx="3">
                  <c:v>104.8</c:v>
                </c:pt>
                <c:pt idx="4">
                  <c:v>104.38</c:v>
                </c:pt>
              </c:numCache>
            </c:numRef>
          </c:val>
          <c:extLst>
            <c:ext xmlns:c16="http://schemas.microsoft.com/office/drawing/2014/chart" uri="{C3380CC4-5D6E-409C-BE32-E72D297353CC}">
              <c16:uniqueId val="{00000000-CCA5-42B8-8A54-3822A38209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CA5-42B8-8A54-3822A38209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193.05</c:v>
                </c:pt>
                <c:pt idx="1">
                  <c:v>194.94</c:v>
                </c:pt>
                <c:pt idx="2">
                  <c:v>222.23</c:v>
                </c:pt>
                <c:pt idx="3">
                  <c:v>203.31</c:v>
                </c:pt>
                <c:pt idx="4">
                  <c:v>203.78</c:v>
                </c:pt>
              </c:numCache>
            </c:numRef>
          </c:val>
          <c:extLst>
            <c:ext xmlns:c16="http://schemas.microsoft.com/office/drawing/2014/chart" uri="{C3380CC4-5D6E-409C-BE32-E72D297353CC}">
              <c16:uniqueId val="{00000000-E501-4B55-87C3-4DCDA6C14B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501-4B55-87C3-4DCDA6C14B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49" zoomScaleNormal="100" workbookViewId="0">
      <selection activeCell="CD73" sqref="CD7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福岡県　古賀市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59225</v>
      </c>
      <c r="AM8" s="58"/>
      <c r="AN8" s="58"/>
      <c r="AO8" s="58"/>
      <c r="AP8" s="58"/>
      <c r="AQ8" s="58"/>
      <c r="AR8" s="58"/>
      <c r="AS8" s="58"/>
      <c r="AT8" s="55">
        <f>データ!$S$6</f>
        <v>42.07</v>
      </c>
      <c r="AU8" s="56"/>
      <c r="AV8" s="56"/>
      <c r="AW8" s="56"/>
      <c r="AX8" s="56"/>
      <c r="AY8" s="56"/>
      <c r="AZ8" s="56"/>
      <c r="BA8" s="56"/>
      <c r="BB8" s="45">
        <f>データ!$T$6</f>
        <v>1407.77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77.040000000000006</v>
      </c>
      <c r="J10" s="56"/>
      <c r="K10" s="56"/>
      <c r="L10" s="56"/>
      <c r="M10" s="56"/>
      <c r="N10" s="56"/>
      <c r="O10" s="57"/>
      <c r="P10" s="45">
        <f>データ!$P$6</f>
        <v>77.81</v>
      </c>
      <c r="Q10" s="45"/>
      <c r="R10" s="45"/>
      <c r="S10" s="45"/>
      <c r="T10" s="45"/>
      <c r="U10" s="45"/>
      <c r="V10" s="45"/>
      <c r="W10" s="58">
        <f>データ!$Q$6</f>
        <v>3920</v>
      </c>
      <c r="X10" s="58"/>
      <c r="Y10" s="58"/>
      <c r="Z10" s="58"/>
      <c r="AA10" s="58"/>
      <c r="AB10" s="58"/>
      <c r="AC10" s="58"/>
      <c r="AD10" s="2"/>
      <c r="AE10" s="2"/>
      <c r="AF10" s="2"/>
      <c r="AG10" s="2"/>
      <c r="AH10" s="2"/>
      <c r="AI10" s="2"/>
      <c r="AJ10" s="2"/>
      <c r="AK10" s="2"/>
      <c r="AL10" s="58">
        <f>データ!$U$6</f>
        <v>46073</v>
      </c>
      <c r="AM10" s="58"/>
      <c r="AN10" s="58"/>
      <c r="AO10" s="58"/>
      <c r="AP10" s="58"/>
      <c r="AQ10" s="58"/>
      <c r="AR10" s="58"/>
      <c r="AS10" s="58"/>
      <c r="AT10" s="55">
        <f>データ!$V$6</f>
        <v>24.25</v>
      </c>
      <c r="AU10" s="56"/>
      <c r="AV10" s="56"/>
      <c r="AW10" s="56"/>
      <c r="AX10" s="56"/>
      <c r="AY10" s="56"/>
      <c r="AZ10" s="56"/>
      <c r="BA10" s="56"/>
      <c r="BB10" s="45">
        <f>データ!$W$6</f>
        <v>1899.92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zrMZJ+WiGM156ErjL14Hr3y68wRSw4fXoSwQphITwhbAiGVFPU/e/8mK4fWHiSi4k0zT5HQ7QMu7/ctOJEBsA==" saltValue="PO1D5VvSQ++1WS7fwUU1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402231</v>
      </c>
      <c r="D6" s="20">
        <f t="shared" si="3"/>
        <v>46</v>
      </c>
      <c r="E6" s="20">
        <f t="shared" si="3"/>
        <v>1</v>
      </c>
      <c r="F6" s="20">
        <f t="shared" si="3"/>
        <v>0</v>
      </c>
      <c r="G6" s="20">
        <f t="shared" si="3"/>
        <v>1</v>
      </c>
      <c r="H6" s="20" t="str">
        <f t="shared" si="3"/>
        <v>福岡県　古賀市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77.040000000000006</v>
      </c>
      <c r="P6" s="21">
        <f t="shared" si="3"/>
        <v>77.81</v>
      </c>
      <c r="Q6" s="21">
        <f t="shared" si="3"/>
        <v>3920</v>
      </c>
      <c r="R6" s="21">
        <f t="shared" si="3"/>
        <v>59225</v>
      </c>
      <c r="S6" s="21">
        <f t="shared" si="3"/>
        <v>42.07</v>
      </c>
      <c r="T6" s="21">
        <f t="shared" si="3"/>
        <v>1407.77</v>
      </c>
      <c r="U6" s="21">
        <f t="shared" si="3"/>
        <v>46073</v>
      </c>
      <c r="V6" s="21">
        <f t="shared" si="3"/>
        <v>24.25</v>
      </c>
      <c r="W6" s="21">
        <f t="shared" si="3"/>
        <v>1899.92</v>
      </c>
      <c r="X6" s="22">
        <f>IF(X7="",NA(),X7)</f>
        <v>114.98</v>
      </c>
      <c r="Y6" s="22">
        <f t="shared" ref="Y6:AG6" si="4">IF(Y7="",NA(),Y7)</f>
        <v>115.19</v>
      </c>
      <c r="Z6" s="22">
        <f t="shared" si="4"/>
        <v>104.63</v>
      </c>
      <c r="AA6" s="22">
        <f t="shared" si="4"/>
        <v>113.05</v>
      </c>
      <c r="AB6" s="22">
        <f t="shared" si="4"/>
        <v>115.9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425.67</v>
      </c>
      <c r="AU6" s="22">
        <f t="shared" ref="AU6:BC6" si="6">IF(AU7="",NA(),AU7)</f>
        <v>374.27</v>
      </c>
      <c r="AV6" s="22">
        <f t="shared" si="6"/>
        <v>292.44</v>
      </c>
      <c r="AW6" s="22">
        <f t="shared" si="6"/>
        <v>244.86</v>
      </c>
      <c r="AX6" s="22">
        <f t="shared" si="6"/>
        <v>209.21</v>
      </c>
      <c r="AY6" s="22">
        <f t="shared" si="6"/>
        <v>365.18</v>
      </c>
      <c r="AZ6" s="22">
        <f t="shared" si="6"/>
        <v>327.77</v>
      </c>
      <c r="BA6" s="22">
        <f t="shared" si="6"/>
        <v>338.02</v>
      </c>
      <c r="BB6" s="22">
        <f t="shared" si="6"/>
        <v>345.94</v>
      </c>
      <c r="BC6" s="22">
        <f t="shared" si="6"/>
        <v>329.7</v>
      </c>
      <c r="BD6" s="21" t="str">
        <f>IF(BD7="","",IF(BD7="-","【-】","【"&amp;SUBSTITUTE(TEXT(BD7,"#,##0.00"),"-","△")&amp;"】"))</f>
        <v>【243.36】</v>
      </c>
      <c r="BE6" s="22">
        <f>IF(BE7="",NA(),BE7)</f>
        <v>240.67</v>
      </c>
      <c r="BF6" s="22">
        <f t="shared" ref="BF6:BN6" si="7">IF(BF7="",NA(),BF7)</f>
        <v>218.72</v>
      </c>
      <c r="BG6" s="22">
        <f t="shared" si="7"/>
        <v>195</v>
      </c>
      <c r="BH6" s="22">
        <f t="shared" si="7"/>
        <v>174.06</v>
      </c>
      <c r="BI6" s="22">
        <f t="shared" si="7"/>
        <v>152.69</v>
      </c>
      <c r="BJ6" s="22">
        <f t="shared" si="7"/>
        <v>371.65</v>
      </c>
      <c r="BK6" s="22">
        <f t="shared" si="7"/>
        <v>397.1</v>
      </c>
      <c r="BL6" s="22">
        <f t="shared" si="7"/>
        <v>379.91</v>
      </c>
      <c r="BM6" s="22">
        <f t="shared" si="7"/>
        <v>386.61</v>
      </c>
      <c r="BN6" s="22">
        <f t="shared" si="7"/>
        <v>381.56</v>
      </c>
      <c r="BO6" s="21" t="str">
        <f>IF(BO7="","",IF(BO7="-","【-】","【"&amp;SUBSTITUTE(TEXT(BO7,"#,##0.00"),"-","△")&amp;"】"))</f>
        <v>【265.93】</v>
      </c>
      <c r="BP6" s="22">
        <f>IF(BP7="",NA(),BP7)</f>
        <v>110.97</v>
      </c>
      <c r="BQ6" s="22">
        <f t="shared" ref="BQ6:BY6" si="8">IF(BQ7="",NA(),BQ7)</f>
        <v>108.66</v>
      </c>
      <c r="BR6" s="22">
        <f t="shared" si="8"/>
        <v>95.92</v>
      </c>
      <c r="BS6" s="22">
        <f t="shared" si="8"/>
        <v>104.8</v>
      </c>
      <c r="BT6" s="22">
        <f t="shared" si="8"/>
        <v>104.38</v>
      </c>
      <c r="BU6" s="22">
        <f t="shared" si="8"/>
        <v>98.77</v>
      </c>
      <c r="BV6" s="22">
        <f t="shared" si="8"/>
        <v>95.79</v>
      </c>
      <c r="BW6" s="22">
        <f t="shared" si="8"/>
        <v>98.3</v>
      </c>
      <c r="BX6" s="22">
        <f t="shared" si="8"/>
        <v>93.82</v>
      </c>
      <c r="BY6" s="22">
        <f t="shared" si="8"/>
        <v>95.04</v>
      </c>
      <c r="BZ6" s="21" t="str">
        <f>IF(BZ7="","",IF(BZ7="-","【-】","【"&amp;SUBSTITUTE(TEXT(BZ7,"#,##0.00"),"-","△")&amp;"】"))</f>
        <v>【97.82】</v>
      </c>
      <c r="CA6" s="22">
        <f>IF(CA7="",NA(),CA7)</f>
        <v>193.05</v>
      </c>
      <c r="CB6" s="22">
        <f t="shared" ref="CB6:CJ6" si="9">IF(CB7="",NA(),CB7)</f>
        <v>194.94</v>
      </c>
      <c r="CC6" s="22">
        <f t="shared" si="9"/>
        <v>222.23</v>
      </c>
      <c r="CD6" s="22">
        <f t="shared" si="9"/>
        <v>203.31</v>
      </c>
      <c r="CE6" s="22">
        <f t="shared" si="9"/>
        <v>203.78</v>
      </c>
      <c r="CF6" s="22">
        <f t="shared" si="9"/>
        <v>173.67</v>
      </c>
      <c r="CG6" s="22">
        <f t="shared" si="9"/>
        <v>171.13</v>
      </c>
      <c r="CH6" s="22">
        <f t="shared" si="9"/>
        <v>173.7</v>
      </c>
      <c r="CI6" s="22">
        <f t="shared" si="9"/>
        <v>178.94</v>
      </c>
      <c r="CJ6" s="22">
        <f t="shared" si="9"/>
        <v>180.19</v>
      </c>
      <c r="CK6" s="21" t="str">
        <f>IF(CK7="","",IF(CK7="-","【-】","【"&amp;SUBSTITUTE(TEXT(CK7,"#,##0.00"),"-","△")&amp;"】"))</f>
        <v>【177.56】</v>
      </c>
      <c r="CL6" s="22">
        <f>IF(CL7="",NA(),CL7)</f>
        <v>59.4</v>
      </c>
      <c r="CM6" s="22">
        <f t="shared" ref="CM6:CU6" si="10">IF(CM7="",NA(),CM7)</f>
        <v>61.54</v>
      </c>
      <c r="CN6" s="22">
        <f t="shared" si="10"/>
        <v>60.03</v>
      </c>
      <c r="CO6" s="22">
        <f t="shared" si="10"/>
        <v>59.2</v>
      </c>
      <c r="CP6" s="22">
        <f t="shared" si="10"/>
        <v>58.92</v>
      </c>
      <c r="CQ6" s="22">
        <f t="shared" si="10"/>
        <v>59.67</v>
      </c>
      <c r="CR6" s="22">
        <f t="shared" si="10"/>
        <v>60.12</v>
      </c>
      <c r="CS6" s="22">
        <f t="shared" si="10"/>
        <v>60.34</v>
      </c>
      <c r="CT6" s="22">
        <f t="shared" si="10"/>
        <v>59.54</v>
      </c>
      <c r="CU6" s="22">
        <f t="shared" si="10"/>
        <v>59.26</v>
      </c>
      <c r="CV6" s="21" t="str">
        <f>IF(CV7="","",IF(CV7="-","【-】","【"&amp;SUBSTITUTE(TEXT(CV7,"#,##0.00"),"-","△")&amp;"】"))</f>
        <v>【59.81】</v>
      </c>
      <c r="CW6" s="22">
        <f>IF(CW7="",NA(),CW7)</f>
        <v>98.97</v>
      </c>
      <c r="CX6" s="22">
        <f t="shared" ref="CX6:DF6" si="11">IF(CX7="",NA(),CX7)</f>
        <v>97.48</v>
      </c>
      <c r="CY6" s="22">
        <f t="shared" si="11"/>
        <v>97.75</v>
      </c>
      <c r="CZ6" s="22">
        <f t="shared" si="11"/>
        <v>98.43</v>
      </c>
      <c r="DA6" s="22">
        <f t="shared" si="11"/>
        <v>98</v>
      </c>
      <c r="DB6" s="22">
        <f t="shared" si="11"/>
        <v>84.6</v>
      </c>
      <c r="DC6" s="22">
        <f t="shared" si="11"/>
        <v>84.24</v>
      </c>
      <c r="DD6" s="22">
        <f t="shared" si="11"/>
        <v>84.19</v>
      </c>
      <c r="DE6" s="22">
        <f t="shared" si="11"/>
        <v>83.93</v>
      </c>
      <c r="DF6" s="22">
        <f t="shared" si="11"/>
        <v>83.84</v>
      </c>
      <c r="DG6" s="21" t="str">
        <f>IF(DG7="","",IF(DG7="-","【-】","【"&amp;SUBSTITUTE(TEXT(DG7,"#,##0.00"),"-","△")&amp;"】"))</f>
        <v>【89.42】</v>
      </c>
      <c r="DH6" s="22">
        <f>IF(DH7="",NA(),DH7)</f>
        <v>58.79</v>
      </c>
      <c r="DI6" s="22">
        <f t="shared" ref="DI6:DQ6" si="12">IF(DI7="",NA(),DI7)</f>
        <v>59.4</v>
      </c>
      <c r="DJ6" s="22">
        <f t="shared" si="12"/>
        <v>57.21</v>
      </c>
      <c r="DK6" s="22">
        <f t="shared" si="12"/>
        <v>57.06</v>
      </c>
      <c r="DL6" s="22">
        <f t="shared" si="12"/>
        <v>57.29</v>
      </c>
      <c r="DM6" s="22">
        <f t="shared" si="12"/>
        <v>48.17</v>
      </c>
      <c r="DN6" s="22">
        <f t="shared" si="12"/>
        <v>48.83</v>
      </c>
      <c r="DO6" s="22">
        <f t="shared" si="12"/>
        <v>49.96</v>
      </c>
      <c r="DP6" s="22">
        <f t="shared" si="12"/>
        <v>50.82</v>
      </c>
      <c r="DQ6" s="22">
        <f t="shared" si="12"/>
        <v>51.82</v>
      </c>
      <c r="DR6" s="21" t="str">
        <f>IF(DR7="","",IF(DR7="-","【-】","【"&amp;SUBSTITUTE(TEXT(DR7,"#,##0.00"),"-","△")&amp;"】"))</f>
        <v>【52.02】</v>
      </c>
      <c r="DS6" s="22">
        <f>IF(DS7="",NA(),DS7)</f>
        <v>21.43</v>
      </c>
      <c r="DT6" s="22">
        <f t="shared" ref="DT6:EB6" si="13">IF(DT7="",NA(),DT7)</f>
        <v>1.58</v>
      </c>
      <c r="DU6" s="22">
        <f t="shared" si="13"/>
        <v>24.44</v>
      </c>
      <c r="DV6" s="22">
        <f t="shared" si="13"/>
        <v>24.98</v>
      </c>
      <c r="DW6" s="22">
        <f t="shared" si="13"/>
        <v>24.63</v>
      </c>
      <c r="DX6" s="22">
        <f t="shared" si="13"/>
        <v>17.12</v>
      </c>
      <c r="DY6" s="22">
        <f t="shared" si="13"/>
        <v>18.18</v>
      </c>
      <c r="DZ6" s="22">
        <f t="shared" si="13"/>
        <v>19.32</v>
      </c>
      <c r="EA6" s="22">
        <f t="shared" si="13"/>
        <v>21.16</v>
      </c>
      <c r="EB6" s="22">
        <f t="shared" si="13"/>
        <v>22.72</v>
      </c>
      <c r="EC6" s="21" t="str">
        <f>IF(EC7="","",IF(EC7="-","【-】","【"&amp;SUBSTITUTE(TEXT(EC7,"#,##0.00"),"-","△")&amp;"】"))</f>
        <v>【25.37】</v>
      </c>
      <c r="ED6" s="22">
        <f>IF(ED7="",NA(),ED7)</f>
        <v>1.07</v>
      </c>
      <c r="EE6" s="22">
        <f t="shared" ref="EE6:EM6" si="14">IF(EE7="",NA(),EE7)</f>
        <v>1.93</v>
      </c>
      <c r="EF6" s="22">
        <f t="shared" si="14"/>
        <v>1.46</v>
      </c>
      <c r="EG6" s="22">
        <f t="shared" si="14"/>
        <v>1.0900000000000001</v>
      </c>
      <c r="EH6" s="22">
        <f t="shared" si="14"/>
        <v>1.35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402231</v>
      </c>
      <c r="D7" s="24">
        <v>46</v>
      </c>
      <c r="E7" s="24">
        <v>1</v>
      </c>
      <c r="F7" s="24">
        <v>0</v>
      </c>
      <c r="G7" s="24">
        <v>1</v>
      </c>
      <c r="H7" s="24" t="s">
        <v>92</v>
      </c>
      <c r="I7" s="24" t="s">
        <v>93</v>
      </c>
      <c r="J7" s="24" t="s">
        <v>94</v>
      </c>
      <c r="K7" s="24" t="s">
        <v>95</v>
      </c>
      <c r="L7" s="24" t="s">
        <v>96</v>
      </c>
      <c r="M7" s="24" t="s">
        <v>97</v>
      </c>
      <c r="N7" s="25" t="s">
        <v>98</v>
      </c>
      <c r="O7" s="25">
        <v>77.040000000000006</v>
      </c>
      <c r="P7" s="25">
        <v>77.81</v>
      </c>
      <c r="Q7" s="25">
        <v>3920</v>
      </c>
      <c r="R7" s="25">
        <v>59225</v>
      </c>
      <c r="S7" s="25">
        <v>42.07</v>
      </c>
      <c r="T7" s="25">
        <v>1407.77</v>
      </c>
      <c r="U7" s="25">
        <v>46073</v>
      </c>
      <c r="V7" s="25">
        <v>24.25</v>
      </c>
      <c r="W7" s="25">
        <v>1899.92</v>
      </c>
      <c r="X7" s="25">
        <v>114.98</v>
      </c>
      <c r="Y7" s="25">
        <v>115.19</v>
      </c>
      <c r="Z7" s="25">
        <v>104.63</v>
      </c>
      <c r="AA7" s="25">
        <v>113.05</v>
      </c>
      <c r="AB7" s="25">
        <v>115.9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425.67</v>
      </c>
      <c r="AU7" s="25">
        <v>374.27</v>
      </c>
      <c r="AV7" s="25">
        <v>292.44</v>
      </c>
      <c r="AW7" s="25">
        <v>244.86</v>
      </c>
      <c r="AX7" s="25">
        <v>209.21</v>
      </c>
      <c r="AY7" s="25">
        <v>365.18</v>
      </c>
      <c r="AZ7" s="25">
        <v>327.77</v>
      </c>
      <c r="BA7" s="25">
        <v>338.02</v>
      </c>
      <c r="BB7" s="25">
        <v>345.94</v>
      </c>
      <c r="BC7" s="25">
        <v>329.7</v>
      </c>
      <c r="BD7" s="25">
        <v>243.36</v>
      </c>
      <c r="BE7" s="25">
        <v>240.67</v>
      </c>
      <c r="BF7" s="25">
        <v>218.72</v>
      </c>
      <c r="BG7" s="25">
        <v>195</v>
      </c>
      <c r="BH7" s="25">
        <v>174.06</v>
      </c>
      <c r="BI7" s="25">
        <v>152.69</v>
      </c>
      <c r="BJ7" s="25">
        <v>371.65</v>
      </c>
      <c r="BK7" s="25">
        <v>397.1</v>
      </c>
      <c r="BL7" s="25">
        <v>379.91</v>
      </c>
      <c r="BM7" s="25">
        <v>386.61</v>
      </c>
      <c r="BN7" s="25">
        <v>381.56</v>
      </c>
      <c r="BO7" s="25">
        <v>265.93</v>
      </c>
      <c r="BP7" s="25">
        <v>110.97</v>
      </c>
      <c r="BQ7" s="25">
        <v>108.66</v>
      </c>
      <c r="BR7" s="25">
        <v>95.92</v>
      </c>
      <c r="BS7" s="25">
        <v>104.8</v>
      </c>
      <c r="BT7" s="25">
        <v>104.38</v>
      </c>
      <c r="BU7" s="25">
        <v>98.77</v>
      </c>
      <c r="BV7" s="25">
        <v>95.79</v>
      </c>
      <c r="BW7" s="25">
        <v>98.3</v>
      </c>
      <c r="BX7" s="25">
        <v>93.82</v>
      </c>
      <c r="BY7" s="25">
        <v>95.04</v>
      </c>
      <c r="BZ7" s="25">
        <v>97.82</v>
      </c>
      <c r="CA7" s="25">
        <v>193.05</v>
      </c>
      <c r="CB7" s="25">
        <v>194.94</v>
      </c>
      <c r="CC7" s="25">
        <v>222.23</v>
      </c>
      <c r="CD7" s="25">
        <v>203.31</v>
      </c>
      <c r="CE7" s="25">
        <v>203.78</v>
      </c>
      <c r="CF7" s="25">
        <v>173.67</v>
      </c>
      <c r="CG7" s="25">
        <v>171.13</v>
      </c>
      <c r="CH7" s="25">
        <v>173.7</v>
      </c>
      <c r="CI7" s="25">
        <v>178.94</v>
      </c>
      <c r="CJ7" s="25">
        <v>180.19</v>
      </c>
      <c r="CK7" s="25">
        <v>177.56</v>
      </c>
      <c r="CL7" s="25">
        <v>59.4</v>
      </c>
      <c r="CM7" s="25">
        <v>61.54</v>
      </c>
      <c r="CN7" s="25">
        <v>60.03</v>
      </c>
      <c r="CO7" s="25">
        <v>59.2</v>
      </c>
      <c r="CP7" s="25">
        <v>58.92</v>
      </c>
      <c r="CQ7" s="25">
        <v>59.67</v>
      </c>
      <c r="CR7" s="25">
        <v>60.12</v>
      </c>
      <c r="CS7" s="25">
        <v>60.34</v>
      </c>
      <c r="CT7" s="25">
        <v>59.54</v>
      </c>
      <c r="CU7" s="25">
        <v>59.26</v>
      </c>
      <c r="CV7" s="25">
        <v>59.81</v>
      </c>
      <c r="CW7" s="25">
        <v>98.97</v>
      </c>
      <c r="CX7" s="25">
        <v>97.48</v>
      </c>
      <c r="CY7" s="25">
        <v>97.75</v>
      </c>
      <c r="CZ7" s="25">
        <v>98.43</v>
      </c>
      <c r="DA7" s="25">
        <v>98</v>
      </c>
      <c r="DB7" s="25">
        <v>84.6</v>
      </c>
      <c r="DC7" s="25">
        <v>84.24</v>
      </c>
      <c r="DD7" s="25">
        <v>84.19</v>
      </c>
      <c r="DE7" s="25">
        <v>83.93</v>
      </c>
      <c r="DF7" s="25">
        <v>83.84</v>
      </c>
      <c r="DG7" s="25">
        <v>89.42</v>
      </c>
      <c r="DH7" s="25">
        <v>58.79</v>
      </c>
      <c r="DI7" s="25">
        <v>59.4</v>
      </c>
      <c r="DJ7" s="25">
        <v>57.21</v>
      </c>
      <c r="DK7" s="25">
        <v>57.06</v>
      </c>
      <c r="DL7" s="25">
        <v>57.29</v>
      </c>
      <c r="DM7" s="25">
        <v>48.17</v>
      </c>
      <c r="DN7" s="25">
        <v>48.83</v>
      </c>
      <c r="DO7" s="25">
        <v>49.96</v>
      </c>
      <c r="DP7" s="25">
        <v>50.82</v>
      </c>
      <c r="DQ7" s="25">
        <v>51.82</v>
      </c>
      <c r="DR7" s="25">
        <v>52.02</v>
      </c>
      <c r="DS7" s="25">
        <v>21.43</v>
      </c>
      <c r="DT7" s="25">
        <v>1.58</v>
      </c>
      <c r="DU7" s="25">
        <v>24.44</v>
      </c>
      <c r="DV7" s="25">
        <v>24.98</v>
      </c>
      <c r="DW7" s="25">
        <v>24.63</v>
      </c>
      <c r="DX7" s="25">
        <v>17.12</v>
      </c>
      <c r="DY7" s="25">
        <v>18.18</v>
      </c>
      <c r="DZ7" s="25">
        <v>19.32</v>
      </c>
      <c r="EA7" s="25">
        <v>21.16</v>
      </c>
      <c r="EB7" s="25">
        <v>22.72</v>
      </c>
      <c r="EC7" s="25">
        <v>25.37</v>
      </c>
      <c r="ED7" s="25">
        <v>1.07</v>
      </c>
      <c r="EE7" s="25">
        <v>1.93</v>
      </c>
      <c r="EF7" s="25">
        <v>1.46</v>
      </c>
      <c r="EG7" s="25">
        <v>1.0900000000000001</v>
      </c>
      <c r="EH7" s="25">
        <v>1.35</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大砂 優子</cp:lastModifiedBy>
  <cp:lastPrinted>2025-01-29T00:55:22Z</cp:lastPrinted>
  <dcterms:created xsi:type="dcterms:W3CDTF">2025-01-24T06:54:44Z</dcterms:created>
  <dcterms:modified xsi:type="dcterms:W3CDTF">2025-01-29T01:07:07Z</dcterms:modified>
  <cp:category/>
</cp:coreProperties>
</file>